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600" windowWidth="23520" windowHeight="13760" activeTab="1"/>
  </bookViews>
  <sheets>
    <sheet name="BOE Feasibility" sheetId="1" r:id="rId1"/>
    <sheet name="Budget vs Actual Template" sheetId="2" r:id="rId2"/>
  </sheets>
  <definedNames>
    <definedName name="_xlnm.Print_Area" localSheetId="0">'BOE Feasibility'!$A$1:$O$18</definedName>
    <definedName name="_xlnm.Print_Area" localSheetId="1">'Budget vs Actual Template'!$B$1:$M$58</definedName>
  </definedNames>
  <calcPr fullCalcOnLoad="1"/>
</workbook>
</file>

<file path=xl/sharedStrings.xml><?xml version="1.0" encoding="utf-8"?>
<sst xmlns="http://schemas.openxmlformats.org/spreadsheetml/2006/main" count="84" uniqueCount="83">
  <si>
    <t>Site Clearing</t>
  </si>
  <si>
    <t>Excavation</t>
  </si>
  <si>
    <t>Erosion Control</t>
  </si>
  <si>
    <t>Sanitary Sewer Mains</t>
  </si>
  <si>
    <t>Water Mains</t>
  </si>
  <si>
    <t>Storm Drainage</t>
  </si>
  <si>
    <t>Paving</t>
  </si>
  <si>
    <t>Underground Conduit</t>
  </si>
  <si>
    <t>Gas Mains</t>
  </si>
  <si>
    <t>Street signs</t>
  </si>
  <si>
    <t>Surveying</t>
  </si>
  <si>
    <t>Eng./Const. Staking &amp; Admin.</t>
  </si>
  <si>
    <t>Blueprints &amp; deliveries</t>
  </si>
  <si>
    <t>Filing Fees</t>
  </si>
  <si>
    <t>Contingency</t>
  </si>
  <si>
    <t>Land Acquisition</t>
  </si>
  <si>
    <t>Water Injection</t>
  </si>
  <si>
    <t>Soft Costs</t>
  </si>
  <si>
    <t>Property Taxes</t>
  </si>
  <si>
    <t>Interest</t>
  </si>
  <si>
    <t>Construction Management</t>
  </si>
  <si>
    <t>Soil Tests (CMT)</t>
  </si>
  <si>
    <t>MULTIPLE PHASES?   Circle  Yes  /  No</t>
  </si>
  <si>
    <t>COST CODE</t>
  </si>
  <si>
    <t>ITEM DESCRIPTION</t>
  </si>
  <si>
    <t>DESCRIPTION</t>
  </si>
  <si>
    <t>INITIAL BUDGET</t>
  </si>
  <si>
    <t>POST-BID BUDGET</t>
  </si>
  <si>
    <t>UNDER DEV. REVISIONS</t>
  </si>
  <si>
    <t>COSTS THIS MONTH</t>
  </si>
  <si>
    <t>COSTS TO DATE</t>
  </si>
  <si>
    <t>COSTS TO SPEND</t>
  </si>
  <si>
    <t>FINAL COSTS</t>
  </si>
  <si>
    <t>LAND COSTS</t>
  </si>
  <si>
    <t>DEVELOPMENT COSTS</t>
  </si>
  <si>
    <t>TOTAL COSTS</t>
  </si>
  <si>
    <t># OF LOTS</t>
  </si>
  <si>
    <t>LAND COSTS PER LOT</t>
  </si>
  <si>
    <t>DEVELOPMENT COSTS PER LOT</t>
  </si>
  <si>
    <t>TOTAL COSTS PER LOT</t>
  </si>
  <si>
    <t># OF ACRES</t>
  </si>
  <si>
    <t>LAND COSTS PER ACRE</t>
  </si>
  <si>
    <t>DEVELOPMENT COSTS PER ACRE</t>
  </si>
  <si>
    <t>TOTAL COSTS PER ACRE</t>
  </si>
  <si>
    <t>DENSITY</t>
  </si>
  <si>
    <t>Prepared By:  ____________________</t>
  </si>
  <si>
    <t>Approved By:  ____________________</t>
  </si>
  <si>
    <t>Entered By:  ____________________</t>
  </si>
  <si>
    <t xml:space="preserve">            Date:  ____________________</t>
  </si>
  <si>
    <t>Date:  ____________________</t>
  </si>
  <si>
    <t>filing &amp; inspection fees</t>
  </si>
  <si>
    <t>clearing, excavation, water injection</t>
  </si>
  <si>
    <t>cmt</t>
  </si>
  <si>
    <t>benching before &amp; after paving</t>
  </si>
  <si>
    <t>includes ramps</t>
  </si>
  <si>
    <t>road &amp; park fees</t>
  </si>
  <si>
    <t>Entry Features</t>
  </si>
  <si>
    <t>Water impact fee</t>
  </si>
  <si>
    <t>Sewer impact fee</t>
  </si>
  <si>
    <t>Reimbursables</t>
  </si>
  <si>
    <t>COMMUNITY/PHASE:  WOODCREEK V</t>
  </si>
  <si>
    <t>Offsite Water Line</t>
  </si>
  <si>
    <t>Offsite Paving/Utilities</t>
  </si>
  <si>
    <t>Street Lights</t>
  </si>
  <si>
    <t>Planning</t>
  </si>
  <si>
    <t>City of Fate Inspection Fee (2%)</t>
  </si>
  <si>
    <t xml:space="preserve">Screening wall </t>
  </si>
  <si>
    <t xml:space="preserve">Landscaping/Irrigation </t>
  </si>
  <si>
    <t xml:space="preserve">Park Impact Fee </t>
  </si>
  <si>
    <t xml:space="preserve">Thoroughfare impact fee </t>
  </si>
  <si>
    <t>SINGLE UNIT SALES "BACK OF THE ENVELOP" FEASIBILITY</t>
  </si>
  <si>
    <t>Potential profit</t>
  </si>
  <si>
    <t>Equity requirement @ 80% LTV (based on cost)</t>
  </si>
  <si>
    <t>Cash-on-cash return (profit/equity)</t>
  </si>
  <si>
    <t>development fees, management fees and an override or promote if so negotiated</t>
  </si>
  <si>
    <t>Assumptions for a single family lot development of 21.66 acres with zoning of 7,200 sqft per lot. Expected yield is 3.46 units per acre.</t>
  </si>
  <si>
    <t>Potential site yields 21.66*3.46 = 75 lots @ $38,000 each</t>
  </si>
  <si>
    <t>Development costs (land, soft costs and hard costs) estimated at $34,000 per lot</t>
  </si>
  <si>
    <t>As of:</t>
  </si>
  <si>
    <t xml:space="preserve">Summary: for every dollar invested by the developer/investor he/she receives approximately $.59 in profits. The developer also receives </t>
  </si>
  <si>
    <t>PREVIOUS COSTS</t>
  </si>
  <si>
    <t>BUDGET VS. ACTUAL COST SUMMARY</t>
  </si>
  <si>
    <t>Assignment 1 - Landon Parker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</si>
</sst>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00"/>
    <numFmt numFmtId="167" formatCode="&quot;$&quot;#,##0.0_);[Red]\(&quot;$&quot;#,##0.0\)"/>
    <numFmt numFmtId="168" formatCode="[$-409]dddd\,\ mmmm\ d\,\ yyyy"/>
    <numFmt numFmtId="169" formatCode="m/d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24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color indexed="9"/>
      <name val="Arial Narrow"/>
      <family val="2"/>
    </font>
    <font>
      <sz val="18"/>
      <name val="Arial Narrow"/>
      <family val="2"/>
    </font>
    <font>
      <sz val="20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right"/>
    </xf>
    <xf numFmtId="15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6" fillId="34" borderId="17" xfId="0" applyNumberFormat="1" applyFont="1" applyFill="1" applyBorder="1" applyAlignment="1" quotePrefix="1">
      <alignment horizontal="center" vertical="center"/>
    </xf>
    <xf numFmtId="0" fontId="20" fillId="0" borderId="18" xfId="0" applyFont="1" applyBorder="1" applyAlignment="1">
      <alignment horizontal="left"/>
    </xf>
    <xf numFmtId="3" fontId="20" fillId="0" borderId="18" xfId="0" applyNumberFormat="1" applyFont="1" applyBorder="1" applyAlignment="1">
      <alignment/>
    </xf>
    <xf numFmtId="164" fontId="25" fillId="34" borderId="18" xfId="42" applyNumberFormat="1" applyFont="1" applyFill="1" applyBorder="1" applyAlignment="1">
      <alignment vertical="center"/>
    </xf>
    <xf numFmtId="3" fontId="25" fillId="2" borderId="19" xfId="42" applyNumberFormat="1" applyFont="1" applyFill="1" applyBorder="1" applyAlignment="1">
      <alignment horizontal="center" vertical="center"/>
    </xf>
    <xf numFmtId="3" fontId="25" fillId="2" borderId="20" xfId="42" applyNumberFormat="1" applyFont="1" applyFill="1" applyBorder="1" applyAlignment="1">
      <alignment vertical="center"/>
    </xf>
    <xf numFmtId="3" fontId="25" fillId="2" borderId="21" xfId="42" applyNumberFormat="1" applyFont="1" applyFill="1" applyBorder="1" applyAlignment="1">
      <alignment vertic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/>
    </xf>
    <xf numFmtId="0" fontId="20" fillId="0" borderId="15" xfId="0" applyFont="1" applyBorder="1" applyAlignment="1">
      <alignment horizontal="left"/>
    </xf>
    <xf numFmtId="3" fontId="20" fillId="0" borderId="15" xfId="0" applyNumberFormat="1" applyFont="1" applyBorder="1" applyAlignment="1">
      <alignment/>
    </xf>
    <xf numFmtId="164" fontId="25" fillId="34" borderId="15" xfId="42" applyNumberFormat="1" applyFont="1" applyFill="1" applyBorder="1" applyAlignment="1">
      <alignment vertical="center"/>
    </xf>
    <xf numFmtId="3" fontId="25" fillId="2" borderId="19" xfId="42" applyNumberFormat="1" applyFont="1" applyFill="1" applyBorder="1" applyAlignment="1">
      <alignment vertical="center"/>
    </xf>
    <xf numFmtId="3" fontId="25" fillId="2" borderId="15" xfId="42" applyNumberFormat="1" applyFont="1" applyFill="1" applyBorder="1" applyAlignment="1">
      <alignment vertical="center"/>
    </xf>
    <xf numFmtId="3" fontId="25" fillId="2" borderId="15" xfId="42" applyNumberFormat="1" applyFont="1" applyFill="1" applyBorder="1" applyAlignment="1">
      <alignment horizontal="center" vertical="center"/>
    </xf>
    <xf numFmtId="3" fontId="25" fillId="2" borderId="19" xfId="0" applyNumberFormat="1" applyFont="1" applyFill="1" applyBorder="1" applyAlignment="1">
      <alignment/>
    </xf>
    <xf numFmtId="3" fontId="25" fillId="2" borderId="16" xfId="42" applyNumberFormat="1" applyFont="1" applyFill="1" applyBorder="1" applyAlignment="1">
      <alignment vertical="center"/>
    </xf>
    <xf numFmtId="0" fontId="28" fillId="34" borderId="15" xfId="0" applyFont="1" applyFill="1" applyBorder="1" applyAlignment="1">
      <alignment horizontal="justify" vertical="center"/>
    </xf>
    <xf numFmtId="2" fontId="21" fillId="34" borderId="15" xfId="0" applyNumberFormat="1" applyFont="1" applyFill="1" applyBorder="1" applyAlignment="1">
      <alignment horizontal="left" vertical="center"/>
    </xf>
    <xf numFmtId="0" fontId="26" fillId="35" borderId="17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2" fontId="21" fillId="35" borderId="15" xfId="0" applyNumberFormat="1" applyFont="1" applyFill="1" applyBorder="1" applyAlignment="1">
      <alignment horizontal="center" vertical="center"/>
    </xf>
    <xf numFmtId="3" fontId="25" fillId="35" borderId="15" xfId="42" applyNumberFormat="1" applyFont="1" applyFill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3" fontId="25" fillId="0" borderId="15" xfId="42" applyNumberFormat="1" applyFont="1" applyBorder="1" applyAlignment="1">
      <alignment vertical="center"/>
    </xf>
    <xf numFmtId="3" fontId="20" fillId="0" borderId="0" xfId="0" applyNumberFormat="1" applyFont="1" applyAlignment="1">
      <alignment horizontal="center"/>
    </xf>
    <xf numFmtId="4" fontId="25" fillId="0" borderId="15" xfId="42" applyNumberFormat="1" applyFont="1" applyBorder="1" applyAlignment="1">
      <alignment vertical="center"/>
    </xf>
    <xf numFmtId="4" fontId="25" fillId="2" borderId="15" xfId="42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4" fontId="25" fillId="0" borderId="23" xfId="42" applyNumberFormat="1" applyFont="1" applyFill="1" applyBorder="1" applyAlignment="1">
      <alignment vertical="center"/>
    </xf>
    <xf numFmtId="4" fontId="25" fillId="2" borderId="23" xfId="42" applyNumberFormat="1" applyFont="1" applyFill="1" applyBorder="1" applyAlignment="1">
      <alignment vertical="center"/>
    </xf>
    <xf numFmtId="4" fontId="25" fillId="2" borderId="24" xfId="42" applyNumberFormat="1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PageLayoutView="0" workbookViewId="0" topLeftCell="A1">
      <selection activeCell="L25" sqref="L25"/>
    </sheetView>
  </sheetViews>
  <sheetFormatPr defaultColWidth="8.8515625" defaultRowHeight="12.75"/>
  <cols>
    <col min="1" max="14" width="8.8515625" style="0" customWidth="1"/>
    <col min="15" max="15" width="11.7109375" style="0" bestFit="1" customWidth="1"/>
  </cols>
  <sheetData>
    <row r="2" ht="12.75">
      <c r="F2" t="s">
        <v>70</v>
      </c>
    </row>
    <row r="4" ht="12.75">
      <c r="B4" t="s">
        <v>75</v>
      </c>
    </row>
    <row r="6" spans="1:15" ht="12.75">
      <c r="A6">
        <v>1</v>
      </c>
      <c r="B6" t="s">
        <v>76</v>
      </c>
      <c r="O6" s="1">
        <f>75*38000</f>
        <v>2850000</v>
      </c>
    </row>
    <row r="8" spans="1:15" ht="12.75">
      <c r="A8">
        <v>2</v>
      </c>
      <c r="B8" t="s">
        <v>77</v>
      </c>
      <c r="O8" s="1">
        <f>75*34000</f>
        <v>2550000</v>
      </c>
    </row>
    <row r="10" spans="1:15" ht="12.75">
      <c r="A10">
        <v>3</v>
      </c>
      <c r="B10" t="s">
        <v>71</v>
      </c>
      <c r="O10" s="1">
        <f>O6-O8</f>
        <v>300000</v>
      </c>
    </row>
    <row r="12" spans="1:15" ht="12.75">
      <c r="A12">
        <v>4</v>
      </c>
      <c r="B12" t="s">
        <v>72</v>
      </c>
      <c r="O12" s="1">
        <f>O8*0.2</f>
        <v>510000</v>
      </c>
    </row>
    <row r="14" spans="1:15" ht="12.75">
      <c r="A14">
        <v>5</v>
      </c>
      <c r="B14" t="s">
        <v>73</v>
      </c>
      <c r="O14" s="2">
        <f>O10/O12</f>
        <v>0.5882352941176471</v>
      </c>
    </row>
    <row r="16" spans="1:2" ht="12.75">
      <c r="A16">
        <v>6</v>
      </c>
      <c r="B16" t="s">
        <v>79</v>
      </c>
    </row>
    <row r="17" ht="12.75">
      <c r="B17" t="s">
        <v>74</v>
      </c>
    </row>
  </sheetData>
  <sheetProtection/>
  <printOptions/>
  <pageMargins left="0.75" right="0.75" top="1" bottom="1" header="0.3" footer="0.3"/>
  <pageSetup fitToHeight="1" fitToWidth="1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96"/>
  <sheetViews>
    <sheetView tabSelected="1" workbookViewId="0" topLeftCell="A1">
      <selection activeCell="M43" sqref="M43"/>
    </sheetView>
  </sheetViews>
  <sheetFormatPr defaultColWidth="8.8515625" defaultRowHeight="12.75"/>
  <cols>
    <col min="1" max="1" width="2.28125" style="3" customWidth="1"/>
    <col min="2" max="2" width="6.28125" style="3" customWidth="1"/>
    <col min="3" max="3" width="44.7109375" style="3" customWidth="1"/>
    <col min="4" max="4" width="59.28125" style="4" hidden="1" customWidth="1"/>
    <col min="5" max="6" width="16.7109375" style="3" customWidth="1"/>
    <col min="7" max="7" width="16.7109375" style="3" hidden="1" customWidth="1"/>
    <col min="8" max="13" width="16.7109375" style="3" customWidth="1"/>
    <col min="14" max="15" width="8.8515625" style="3" customWidth="1"/>
    <col min="16" max="17" width="12.140625" style="3" customWidth="1"/>
    <col min="18" max="16384" width="8.8515625" style="3" customWidth="1"/>
  </cols>
  <sheetData>
    <row r="1" ht="12.75">
      <c r="B1" s="3" t="s">
        <v>82</v>
      </c>
    </row>
    <row r="2" spans="2:33" ht="24" customHeight="1">
      <c r="B2" s="5" t="s">
        <v>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24" customHeight="1">
      <c r="B3" s="6"/>
      <c r="C3" s="6"/>
      <c r="D3" s="6"/>
      <c r="E3" s="6"/>
      <c r="F3" s="6"/>
      <c r="G3" s="6"/>
      <c r="H3" s="6"/>
      <c r="I3" s="6"/>
      <c r="J3" s="6"/>
      <c r="L3" s="7" t="s">
        <v>78</v>
      </c>
      <c r="M3" s="8">
        <v>42277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13" ht="15.75" customHeight="1">
      <c r="B4" s="9" t="s">
        <v>60</v>
      </c>
      <c r="F4" s="10"/>
      <c r="G4" s="10"/>
      <c r="H4" s="11"/>
      <c r="I4" s="11"/>
      <c r="J4" s="12"/>
      <c r="K4" s="12"/>
      <c r="L4" s="13"/>
      <c r="M4" s="13"/>
    </row>
    <row r="5" spans="2:9" ht="15.75" customHeight="1" hidden="1">
      <c r="B5" s="14"/>
      <c r="C5" s="15"/>
      <c r="F5" s="16" t="s">
        <v>22</v>
      </c>
      <c r="G5" s="16"/>
      <c r="H5" s="17"/>
      <c r="I5" s="17"/>
    </row>
    <row r="6" spans="2:5" ht="3.75" customHeight="1" thickBot="1">
      <c r="B6" s="18"/>
      <c r="C6" s="18"/>
      <c r="D6" s="19"/>
      <c r="E6" s="20"/>
    </row>
    <row r="7" spans="2:13" ht="39.75" customHeight="1">
      <c r="B7" s="21" t="s">
        <v>23</v>
      </c>
      <c r="C7" s="22" t="s">
        <v>24</v>
      </c>
      <c r="D7" s="23" t="s">
        <v>25</v>
      </c>
      <c r="E7" s="22" t="s">
        <v>26</v>
      </c>
      <c r="F7" s="22" t="s">
        <v>27</v>
      </c>
      <c r="G7" s="22"/>
      <c r="H7" s="22" t="s">
        <v>28</v>
      </c>
      <c r="I7" s="24" t="s">
        <v>80</v>
      </c>
      <c r="J7" s="24" t="s">
        <v>29</v>
      </c>
      <c r="K7" s="24" t="s">
        <v>30</v>
      </c>
      <c r="L7" s="24" t="s">
        <v>31</v>
      </c>
      <c r="M7" s="25" t="s">
        <v>32</v>
      </c>
    </row>
    <row r="8" spans="2:13" ht="12" customHeight="1">
      <c r="B8" s="26"/>
      <c r="C8" s="27"/>
      <c r="D8" s="28"/>
      <c r="E8" s="27"/>
      <c r="F8" s="27"/>
      <c r="G8" s="27"/>
      <c r="H8" s="27"/>
      <c r="I8" s="27"/>
      <c r="J8" s="27"/>
      <c r="K8" s="27"/>
      <c r="L8" s="27"/>
      <c r="M8" s="29"/>
    </row>
    <row r="9" spans="2:17" ht="12" customHeight="1">
      <c r="B9" s="30"/>
      <c r="C9" s="31" t="s">
        <v>15</v>
      </c>
      <c r="D9" s="32">
        <f>C5*20000</f>
        <v>0</v>
      </c>
      <c r="E9" s="33">
        <v>433200</v>
      </c>
      <c r="F9" s="33">
        <v>433200</v>
      </c>
      <c r="G9" s="33"/>
      <c r="H9" s="34">
        <v>0</v>
      </c>
      <c r="I9" s="34">
        <v>433200</v>
      </c>
      <c r="J9" s="34">
        <v>0</v>
      </c>
      <c r="K9" s="35">
        <f>M9-L9</f>
        <v>0</v>
      </c>
      <c r="L9" s="35">
        <f>$M9-J9</f>
        <v>433200</v>
      </c>
      <c r="M9" s="36">
        <f>F9+H9</f>
        <v>433200</v>
      </c>
      <c r="N9" s="37"/>
      <c r="O9" s="37"/>
      <c r="P9" s="38"/>
      <c r="Q9" s="39"/>
    </row>
    <row r="10" spans="2:16" ht="12" customHeight="1">
      <c r="B10" s="30"/>
      <c r="C10" s="40" t="s">
        <v>0</v>
      </c>
      <c r="D10" s="41" t="e">
        <f>#REF!</f>
        <v>#REF!</v>
      </c>
      <c r="E10" s="42">
        <v>25200</v>
      </c>
      <c r="F10" s="42">
        <v>28000</v>
      </c>
      <c r="G10" s="42"/>
      <c r="H10" s="34">
        <v>4000</v>
      </c>
      <c r="I10" s="34">
        <v>26000</v>
      </c>
      <c r="J10" s="34">
        <v>6000</v>
      </c>
      <c r="K10" s="35">
        <f aca="true" t="shared" si="0" ref="K10:K42">M10-L10</f>
        <v>6000</v>
      </c>
      <c r="L10" s="35">
        <f aca="true" t="shared" si="1" ref="L10:L42">$M10-J10</f>
        <v>26000</v>
      </c>
      <c r="M10" s="36">
        <f aca="true" t="shared" si="2" ref="M10:M42">F10+H10</f>
        <v>32000</v>
      </c>
      <c r="N10" s="37"/>
      <c r="O10" s="37"/>
      <c r="P10" s="38"/>
    </row>
    <row r="11" spans="2:16" ht="12" customHeight="1">
      <c r="B11" s="30"/>
      <c r="C11" s="40" t="s">
        <v>1</v>
      </c>
      <c r="D11" s="41" t="e">
        <f>#REF!</f>
        <v>#REF!</v>
      </c>
      <c r="E11" s="42">
        <v>90900</v>
      </c>
      <c r="F11" s="42">
        <v>98000</v>
      </c>
      <c r="G11" s="42"/>
      <c r="H11" s="34">
        <v>3000</v>
      </c>
      <c r="I11" s="34">
        <v>74300</v>
      </c>
      <c r="J11" s="34">
        <v>25000</v>
      </c>
      <c r="K11" s="35">
        <f t="shared" si="0"/>
        <v>25000</v>
      </c>
      <c r="L11" s="35">
        <f t="shared" si="1"/>
        <v>76000</v>
      </c>
      <c r="M11" s="36">
        <f t="shared" si="2"/>
        <v>101000</v>
      </c>
      <c r="N11" s="37"/>
      <c r="O11" s="37"/>
      <c r="P11" s="38"/>
    </row>
    <row r="12" spans="2:16" ht="12" customHeight="1">
      <c r="B12" s="30"/>
      <c r="C12" s="40" t="s">
        <v>2</v>
      </c>
      <c r="D12" s="41" t="e">
        <f>#REF!</f>
        <v>#REF!</v>
      </c>
      <c r="E12" s="42">
        <v>21600</v>
      </c>
      <c r="F12" s="42">
        <v>25000</v>
      </c>
      <c r="G12" s="42"/>
      <c r="H12" s="34">
        <v>0</v>
      </c>
      <c r="I12" s="34">
        <v>13330</v>
      </c>
      <c r="J12" s="34">
        <v>5000</v>
      </c>
      <c r="K12" s="35">
        <f t="shared" si="0"/>
        <v>5000</v>
      </c>
      <c r="L12" s="35">
        <f t="shared" si="1"/>
        <v>20000</v>
      </c>
      <c r="M12" s="36">
        <f t="shared" si="2"/>
        <v>25000</v>
      </c>
      <c r="N12" s="37"/>
      <c r="O12" s="37"/>
      <c r="P12" s="38"/>
    </row>
    <row r="13" spans="2:16" ht="12" customHeight="1">
      <c r="B13" s="30"/>
      <c r="C13" s="40" t="s">
        <v>3</v>
      </c>
      <c r="D13" s="41" t="e">
        <f>#REF!</f>
        <v>#REF!</v>
      </c>
      <c r="E13" s="42">
        <v>163875</v>
      </c>
      <c r="F13" s="42">
        <v>160000</v>
      </c>
      <c r="G13" s="42"/>
      <c r="H13" s="34">
        <v>5000</v>
      </c>
      <c r="I13" s="34">
        <v>138635</v>
      </c>
      <c r="J13" s="34">
        <v>6500</v>
      </c>
      <c r="K13" s="35">
        <f t="shared" si="0"/>
        <v>6500</v>
      </c>
      <c r="L13" s="35">
        <f t="shared" si="1"/>
        <v>158500</v>
      </c>
      <c r="M13" s="36">
        <f t="shared" si="2"/>
        <v>165000</v>
      </c>
      <c r="N13" s="37"/>
      <c r="O13" s="37"/>
      <c r="P13" s="38"/>
    </row>
    <row r="14" spans="2:16" ht="12" customHeight="1">
      <c r="B14" s="30"/>
      <c r="C14" s="40" t="s">
        <v>4</v>
      </c>
      <c r="D14" s="41" t="e">
        <f>#REF!</f>
        <v>#REF!</v>
      </c>
      <c r="E14" s="42">
        <v>141420</v>
      </c>
      <c r="F14" s="42">
        <v>145000</v>
      </c>
      <c r="G14" s="42" t="s">
        <v>50</v>
      </c>
      <c r="H14" s="34">
        <v>7600</v>
      </c>
      <c r="I14" s="34">
        <v>121325</v>
      </c>
      <c r="J14" s="43"/>
      <c r="K14" s="35">
        <f t="shared" si="0"/>
        <v>0</v>
      </c>
      <c r="L14" s="35">
        <f t="shared" si="1"/>
        <v>152600</v>
      </c>
      <c r="M14" s="36">
        <f t="shared" si="2"/>
        <v>152600</v>
      </c>
      <c r="N14" s="37"/>
      <c r="O14" s="37"/>
      <c r="P14" s="38"/>
    </row>
    <row r="15" spans="2:16" ht="12" customHeight="1">
      <c r="B15" s="30"/>
      <c r="C15" s="40" t="s">
        <v>5</v>
      </c>
      <c r="D15" s="41" t="e">
        <f>#REF!</f>
        <v>#REF!</v>
      </c>
      <c r="E15" s="42">
        <v>48650</v>
      </c>
      <c r="F15" s="42">
        <v>43000</v>
      </c>
      <c r="G15" s="42" t="s">
        <v>51</v>
      </c>
      <c r="H15" s="34">
        <v>-8200</v>
      </c>
      <c r="I15" s="34">
        <v>33480</v>
      </c>
      <c r="J15" s="43"/>
      <c r="K15" s="35">
        <f t="shared" si="0"/>
        <v>0</v>
      </c>
      <c r="L15" s="35">
        <f t="shared" si="1"/>
        <v>34800</v>
      </c>
      <c r="M15" s="36">
        <f t="shared" si="2"/>
        <v>34800</v>
      </c>
      <c r="N15" s="37"/>
      <c r="O15" s="37"/>
      <c r="P15" s="38"/>
    </row>
    <row r="16" spans="2:16" ht="12" customHeight="1">
      <c r="B16" s="30"/>
      <c r="C16" s="40" t="s">
        <v>6</v>
      </c>
      <c r="D16" s="41" t="e">
        <f>#REF!</f>
        <v>#REF!</v>
      </c>
      <c r="E16" s="42">
        <v>367485</v>
      </c>
      <c r="F16" s="42">
        <v>415000</v>
      </c>
      <c r="G16" s="42" t="s">
        <v>52</v>
      </c>
      <c r="H16" s="34">
        <v>-22000</v>
      </c>
      <c r="I16" s="34">
        <v>268945</v>
      </c>
      <c r="J16" s="43"/>
      <c r="K16" s="35">
        <f t="shared" si="0"/>
        <v>0</v>
      </c>
      <c r="L16" s="35">
        <f t="shared" si="1"/>
        <v>393000</v>
      </c>
      <c r="M16" s="36">
        <f t="shared" si="2"/>
        <v>393000</v>
      </c>
      <c r="N16" s="37"/>
      <c r="O16" s="37"/>
      <c r="P16" s="38"/>
    </row>
    <row r="17" spans="2:16" ht="12" customHeight="1">
      <c r="B17" s="30"/>
      <c r="C17" s="40" t="s">
        <v>61</v>
      </c>
      <c r="D17" s="41" t="e">
        <f>#REF!</f>
        <v>#REF!</v>
      </c>
      <c r="E17" s="42">
        <v>181775</v>
      </c>
      <c r="F17" s="42">
        <v>162000</v>
      </c>
      <c r="G17" s="42" t="s">
        <v>53</v>
      </c>
      <c r="H17" s="34">
        <v>0</v>
      </c>
      <c r="I17" s="43"/>
      <c r="J17" s="43"/>
      <c r="K17" s="35">
        <f t="shared" si="0"/>
        <v>0</v>
      </c>
      <c r="L17" s="35">
        <f t="shared" si="1"/>
        <v>162000</v>
      </c>
      <c r="M17" s="36">
        <f t="shared" si="2"/>
        <v>162000</v>
      </c>
      <c r="N17" s="37"/>
      <c r="O17" s="37"/>
      <c r="P17" s="38"/>
    </row>
    <row r="18" spans="2:17" ht="12" customHeight="1">
      <c r="B18" s="30"/>
      <c r="C18" s="40" t="s">
        <v>62</v>
      </c>
      <c r="D18" s="41" t="e">
        <f>#REF!</f>
        <v>#REF!</v>
      </c>
      <c r="E18" s="42">
        <v>187165</v>
      </c>
      <c r="F18" s="42">
        <v>175000</v>
      </c>
      <c r="G18" s="42" t="s">
        <v>54</v>
      </c>
      <c r="H18" s="34">
        <v>4300</v>
      </c>
      <c r="I18" s="43"/>
      <c r="J18" s="43"/>
      <c r="K18" s="35">
        <f t="shared" si="0"/>
        <v>0</v>
      </c>
      <c r="L18" s="35">
        <f t="shared" si="1"/>
        <v>179300</v>
      </c>
      <c r="M18" s="36">
        <f t="shared" si="2"/>
        <v>179300</v>
      </c>
      <c r="N18" s="37"/>
      <c r="O18" s="37"/>
      <c r="P18" s="38"/>
      <c r="Q18" s="39"/>
    </row>
    <row r="19" spans="2:17" ht="12" customHeight="1">
      <c r="B19" s="30"/>
      <c r="C19" s="40" t="s">
        <v>68</v>
      </c>
      <c r="D19" s="41">
        <v>60000</v>
      </c>
      <c r="E19" s="42">
        <v>60000</v>
      </c>
      <c r="F19" s="42">
        <v>60000</v>
      </c>
      <c r="G19" s="42"/>
      <c r="H19" s="44"/>
      <c r="I19" s="43">
        <v>60000</v>
      </c>
      <c r="J19" s="43"/>
      <c r="K19" s="35">
        <f t="shared" si="0"/>
        <v>0</v>
      </c>
      <c r="L19" s="35">
        <f t="shared" si="1"/>
        <v>60000</v>
      </c>
      <c r="M19" s="36">
        <f t="shared" si="2"/>
        <v>60000</v>
      </c>
      <c r="N19" s="37"/>
      <c r="O19" s="37"/>
      <c r="P19" s="38"/>
      <c r="Q19" s="39"/>
    </row>
    <row r="20" spans="2:16" ht="12" customHeight="1">
      <c r="B20" s="30"/>
      <c r="C20" s="40" t="s">
        <v>69</v>
      </c>
      <c r="D20" s="41">
        <v>65000</v>
      </c>
      <c r="E20" s="42">
        <v>65000</v>
      </c>
      <c r="F20" s="42">
        <v>65000</v>
      </c>
      <c r="G20" s="42"/>
      <c r="H20" s="44"/>
      <c r="I20" s="43">
        <v>65000</v>
      </c>
      <c r="J20" s="43"/>
      <c r="K20" s="35">
        <f t="shared" si="0"/>
        <v>0</v>
      </c>
      <c r="L20" s="35">
        <f t="shared" si="1"/>
        <v>65000</v>
      </c>
      <c r="M20" s="36">
        <f t="shared" si="2"/>
        <v>65000</v>
      </c>
      <c r="N20" s="37"/>
      <c r="O20" s="37"/>
      <c r="P20" s="38"/>
    </row>
    <row r="21" spans="2:16" ht="12" customHeight="1">
      <c r="B21" s="30"/>
      <c r="C21" s="40" t="s">
        <v>57</v>
      </c>
      <c r="D21" s="41">
        <v>30000</v>
      </c>
      <c r="E21" s="42">
        <v>30000</v>
      </c>
      <c r="F21" s="42">
        <v>30000</v>
      </c>
      <c r="G21" s="42"/>
      <c r="H21" s="44"/>
      <c r="I21" s="43">
        <v>30000</v>
      </c>
      <c r="J21" s="43"/>
      <c r="K21" s="35">
        <f t="shared" si="0"/>
        <v>0</v>
      </c>
      <c r="L21" s="35">
        <f t="shared" si="1"/>
        <v>30000</v>
      </c>
      <c r="M21" s="36">
        <f t="shared" si="2"/>
        <v>30000</v>
      </c>
      <c r="N21" s="37"/>
      <c r="O21" s="37"/>
      <c r="P21" s="38"/>
    </row>
    <row r="22" spans="2:16" ht="12" customHeight="1">
      <c r="B22" s="30"/>
      <c r="C22" s="40" t="s">
        <v>58</v>
      </c>
      <c r="D22" s="41">
        <v>25000</v>
      </c>
      <c r="E22" s="42">
        <v>25000</v>
      </c>
      <c r="F22" s="42">
        <v>25000</v>
      </c>
      <c r="G22" s="42"/>
      <c r="H22" s="44"/>
      <c r="I22" s="43">
        <v>25000</v>
      </c>
      <c r="J22" s="43"/>
      <c r="K22" s="35">
        <f t="shared" si="0"/>
        <v>0</v>
      </c>
      <c r="L22" s="35">
        <f t="shared" si="1"/>
        <v>25000</v>
      </c>
      <c r="M22" s="36">
        <f t="shared" si="2"/>
        <v>25000</v>
      </c>
      <c r="N22" s="37"/>
      <c r="O22" s="37"/>
      <c r="P22" s="38"/>
    </row>
    <row r="23" spans="2:16" ht="12" customHeight="1">
      <c r="B23" s="30"/>
      <c r="C23" s="40" t="s">
        <v>7</v>
      </c>
      <c r="D23" s="41">
        <v>43650</v>
      </c>
      <c r="E23" s="42">
        <v>43650</v>
      </c>
      <c r="F23" s="42">
        <v>42000</v>
      </c>
      <c r="G23" s="42"/>
      <c r="H23" s="44">
        <v>3000</v>
      </c>
      <c r="I23" s="43">
        <v>25000</v>
      </c>
      <c r="J23" s="43">
        <v>10000</v>
      </c>
      <c r="K23" s="35">
        <f t="shared" si="0"/>
        <v>10000</v>
      </c>
      <c r="L23" s="35">
        <f t="shared" si="1"/>
        <v>35000</v>
      </c>
      <c r="M23" s="36">
        <f t="shared" si="2"/>
        <v>45000</v>
      </c>
      <c r="N23" s="37"/>
      <c r="O23" s="37"/>
      <c r="P23" s="38"/>
    </row>
    <row r="24" spans="2:16" ht="12" customHeight="1">
      <c r="B24" s="30"/>
      <c r="C24" s="40" t="s">
        <v>8</v>
      </c>
      <c r="D24" s="41">
        <v>33950</v>
      </c>
      <c r="E24" s="42">
        <v>33950</v>
      </c>
      <c r="F24" s="42">
        <v>33950</v>
      </c>
      <c r="G24" s="42" t="s">
        <v>55</v>
      </c>
      <c r="H24" s="44"/>
      <c r="I24" s="43">
        <v>33950</v>
      </c>
      <c r="J24" s="43"/>
      <c r="K24" s="35">
        <f t="shared" si="0"/>
        <v>0</v>
      </c>
      <c r="L24" s="35">
        <f t="shared" si="1"/>
        <v>33950</v>
      </c>
      <c r="M24" s="36">
        <f t="shared" si="2"/>
        <v>33950</v>
      </c>
      <c r="N24" s="37"/>
      <c r="O24" s="37"/>
      <c r="P24" s="38"/>
    </row>
    <row r="25" spans="2:16" ht="12" customHeight="1">
      <c r="B25" s="30"/>
      <c r="C25" s="40" t="s">
        <v>9</v>
      </c>
      <c r="D25" s="41">
        <v>3000</v>
      </c>
      <c r="E25" s="42">
        <v>3000</v>
      </c>
      <c r="F25" s="42">
        <v>3000</v>
      </c>
      <c r="G25" s="42"/>
      <c r="H25" s="44"/>
      <c r="I25" s="43"/>
      <c r="J25" s="43"/>
      <c r="K25" s="35">
        <f t="shared" si="0"/>
        <v>0</v>
      </c>
      <c r="L25" s="35">
        <f t="shared" si="1"/>
        <v>3000</v>
      </c>
      <c r="M25" s="36">
        <f t="shared" si="2"/>
        <v>3000</v>
      </c>
      <c r="N25" s="37"/>
      <c r="O25" s="37"/>
      <c r="P25" s="38"/>
    </row>
    <row r="26" spans="2:16" ht="12" customHeight="1">
      <c r="B26" s="30"/>
      <c r="C26" s="40" t="s">
        <v>21</v>
      </c>
      <c r="D26" s="41">
        <v>15000</v>
      </c>
      <c r="E26" s="42">
        <v>15000</v>
      </c>
      <c r="F26" s="42">
        <v>15000</v>
      </c>
      <c r="G26" s="42"/>
      <c r="H26" s="44">
        <v>4000</v>
      </c>
      <c r="I26" s="43">
        <v>15000</v>
      </c>
      <c r="J26" s="43"/>
      <c r="K26" s="35">
        <f t="shared" si="0"/>
        <v>0</v>
      </c>
      <c r="L26" s="35">
        <f t="shared" si="1"/>
        <v>19000</v>
      </c>
      <c r="M26" s="36">
        <f t="shared" si="2"/>
        <v>19000</v>
      </c>
      <c r="N26" s="37"/>
      <c r="O26" s="37"/>
      <c r="P26" s="38"/>
    </row>
    <row r="27" spans="2:16" ht="12" customHeight="1">
      <c r="B27" s="30"/>
      <c r="C27" s="40" t="s">
        <v>66</v>
      </c>
      <c r="D27" s="41">
        <v>84000</v>
      </c>
      <c r="E27" s="42">
        <v>84000</v>
      </c>
      <c r="F27" s="42">
        <v>88000</v>
      </c>
      <c r="G27" s="42"/>
      <c r="H27" s="44"/>
      <c r="I27" s="43"/>
      <c r="J27" s="43">
        <v>40000</v>
      </c>
      <c r="K27" s="35">
        <f t="shared" si="0"/>
        <v>40000</v>
      </c>
      <c r="L27" s="35">
        <f t="shared" si="1"/>
        <v>48000</v>
      </c>
      <c r="M27" s="36">
        <f t="shared" si="2"/>
        <v>88000</v>
      </c>
      <c r="N27" s="37"/>
      <c r="O27" s="37"/>
      <c r="P27" s="38"/>
    </row>
    <row r="28" spans="2:17" ht="12" customHeight="1">
      <c r="B28" s="30"/>
      <c r="C28" s="40" t="s">
        <v>67</v>
      </c>
      <c r="D28" s="41">
        <v>36000</v>
      </c>
      <c r="E28" s="42">
        <v>36000</v>
      </c>
      <c r="F28" s="42">
        <v>40000</v>
      </c>
      <c r="G28" s="42"/>
      <c r="H28" s="44"/>
      <c r="I28" s="43"/>
      <c r="J28" s="43"/>
      <c r="K28" s="35">
        <f t="shared" si="0"/>
        <v>0</v>
      </c>
      <c r="L28" s="35">
        <f t="shared" si="1"/>
        <v>40000</v>
      </c>
      <c r="M28" s="36">
        <f t="shared" si="2"/>
        <v>40000</v>
      </c>
      <c r="N28" s="37"/>
      <c r="O28" s="37"/>
      <c r="P28" s="38"/>
      <c r="Q28" s="39"/>
    </row>
    <row r="29" spans="2:17" ht="12" customHeight="1">
      <c r="B29" s="30"/>
      <c r="C29" s="40" t="s">
        <v>56</v>
      </c>
      <c r="D29" s="41">
        <v>60000</v>
      </c>
      <c r="E29" s="42">
        <v>60000</v>
      </c>
      <c r="F29" s="42">
        <v>62000</v>
      </c>
      <c r="G29" s="42"/>
      <c r="H29" s="44"/>
      <c r="I29" s="43"/>
      <c r="J29" s="43"/>
      <c r="K29" s="35">
        <f t="shared" si="0"/>
        <v>0</v>
      </c>
      <c r="L29" s="35">
        <f t="shared" si="1"/>
        <v>62000</v>
      </c>
      <c r="M29" s="36">
        <f t="shared" si="2"/>
        <v>62000</v>
      </c>
      <c r="N29" s="37"/>
      <c r="O29" s="37"/>
      <c r="P29" s="38"/>
      <c r="Q29" s="39"/>
    </row>
    <row r="30" spans="2:17" ht="12" customHeight="1">
      <c r="B30" s="30"/>
      <c r="C30" s="40" t="s">
        <v>10</v>
      </c>
      <c r="D30" s="41">
        <v>3000</v>
      </c>
      <c r="E30" s="42">
        <v>3000</v>
      </c>
      <c r="F30" s="42">
        <v>3200</v>
      </c>
      <c r="G30" s="42"/>
      <c r="H30" s="44"/>
      <c r="I30" s="43"/>
      <c r="J30" s="43"/>
      <c r="K30" s="35">
        <f t="shared" si="0"/>
        <v>0</v>
      </c>
      <c r="L30" s="35">
        <f t="shared" si="1"/>
        <v>3200</v>
      </c>
      <c r="M30" s="36">
        <f t="shared" si="2"/>
        <v>3200</v>
      </c>
      <c r="N30" s="37"/>
      <c r="O30" s="37"/>
      <c r="P30" s="38"/>
      <c r="Q30" s="39"/>
    </row>
    <row r="31" spans="2:17" ht="12" customHeight="1">
      <c r="B31" s="30"/>
      <c r="C31" s="40" t="s">
        <v>64</v>
      </c>
      <c r="D31" s="41">
        <v>25000</v>
      </c>
      <c r="E31" s="42">
        <v>25000</v>
      </c>
      <c r="F31" s="42">
        <v>25000</v>
      </c>
      <c r="G31" s="42"/>
      <c r="H31" s="44"/>
      <c r="I31" s="43"/>
      <c r="J31" s="43"/>
      <c r="K31" s="35">
        <f t="shared" si="0"/>
        <v>0</v>
      </c>
      <c r="L31" s="35">
        <f t="shared" si="1"/>
        <v>25000</v>
      </c>
      <c r="M31" s="36">
        <f t="shared" si="2"/>
        <v>25000</v>
      </c>
      <c r="N31" s="37"/>
      <c r="O31" s="37"/>
      <c r="P31" s="38"/>
      <c r="Q31" s="39"/>
    </row>
    <row r="32" spans="2:17" ht="12" customHeight="1">
      <c r="B32" s="30"/>
      <c r="C32" s="40" t="s">
        <v>11</v>
      </c>
      <c r="D32" s="41">
        <v>106700</v>
      </c>
      <c r="E32" s="42">
        <v>106700</v>
      </c>
      <c r="F32" s="42">
        <v>106700</v>
      </c>
      <c r="G32" s="42"/>
      <c r="H32" s="44"/>
      <c r="I32" s="43"/>
      <c r="J32" s="43"/>
      <c r="K32" s="35">
        <f t="shared" si="0"/>
        <v>0</v>
      </c>
      <c r="L32" s="35">
        <f t="shared" si="1"/>
        <v>106700</v>
      </c>
      <c r="M32" s="36">
        <f t="shared" si="2"/>
        <v>106700</v>
      </c>
      <c r="N32" s="37"/>
      <c r="O32" s="37"/>
      <c r="P32" s="38"/>
      <c r="Q32" s="39"/>
    </row>
    <row r="33" spans="2:16" ht="12" customHeight="1">
      <c r="B33" s="30"/>
      <c r="C33" s="40" t="s">
        <v>12</v>
      </c>
      <c r="D33" s="41">
        <v>2000</v>
      </c>
      <c r="E33" s="42">
        <v>2000</v>
      </c>
      <c r="F33" s="42">
        <v>2000</v>
      </c>
      <c r="G33" s="42"/>
      <c r="H33" s="44"/>
      <c r="I33" s="43"/>
      <c r="J33" s="43"/>
      <c r="K33" s="35">
        <f t="shared" si="0"/>
        <v>0</v>
      </c>
      <c r="L33" s="35">
        <f t="shared" si="1"/>
        <v>2000</v>
      </c>
      <c r="M33" s="36">
        <f t="shared" si="2"/>
        <v>2000</v>
      </c>
      <c r="N33" s="37"/>
      <c r="O33" s="37"/>
      <c r="P33" s="38"/>
    </row>
    <row r="34" spans="2:16" ht="12" customHeight="1">
      <c r="B34" s="30"/>
      <c r="C34" s="40" t="s">
        <v>13</v>
      </c>
      <c r="D34" s="41">
        <v>1500</v>
      </c>
      <c r="E34" s="42">
        <v>1500</v>
      </c>
      <c r="F34" s="42">
        <v>1500</v>
      </c>
      <c r="G34" s="42"/>
      <c r="H34" s="44"/>
      <c r="I34" s="43"/>
      <c r="J34" s="43"/>
      <c r="K34" s="35">
        <f t="shared" si="0"/>
        <v>0</v>
      </c>
      <c r="L34" s="35">
        <f t="shared" si="1"/>
        <v>1500</v>
      </c>
      <c r="M34" s="36">
        <f t="shared" si="2"/>
        <v>1500</v>
      </c>
      <c r="N34" s="37"/>
      <c r="O34" s="37"/>
      <c r="P34" s="38"/>
    </row>
    <row r="35" spans="2:16" ht="12" customHeight="1">
      <c r="B35" s="30"/>
      <c r="C35" s="40" t="s">
        <v>14</v>
      </c>
      <c r="D35" s="41">
        <v>30000</v>
      </c>
      <c r="E35" s="42">
        <v>30000</v>
      </c>
      <c r="F35" s="42">
        <v>30000</v>
      </c>
      <c r="G35" s="42"/>
      <c r="H35" s="44"/>
      <c r="I35" s="43"/>
      <c r="J35" s="43"/>
      <c r="K35" s="35">
        <f t="shared" si="0"/>
        <v>0</v>
      </c>
      <c r="L35" s="35">
        <f t="shared" si="1"/>
        <v>30000</v>
      </c>
      <c r="M35" s="36">
        <f t="shared" si="2"/>
        <v>30000</v>
      </c>
      <c r="N35" s="37"/>
      <c r="O35" s="37"/>
      <c r="P35" s="38"/>
    </row>
    <row r="36" spans="2:16" ht="12" customHeight="1">
      <c r="B36" s="30"/>
      <c r="C36" s="40" t="s">
        <v>63</v>
      </c>
      <c r="D36" s="41">
        <v>8000</v>
      </c>
      <c r="E36" s="42">
        <v>8000</v>
      </c>
      <c r="F36" s="42">
        <v>8000</v>
      </c>
      <c r="G36" s="42"/>
      <c r="H36" s="44"/>
      <c r="I36" s="43"/>
      <c r="J36" s="43"/>
      <c r="K36" s="35">
        <f t="shared" si="0"/>
        <v>0</v>
      </c>
      <c r="L36" s="35">
        <f t="shared" si="1"/>
        <v>8000</v>
      </c>
      <c r="M36" s="36">
        <f t="shared" si="2"/>
        <v>8000</v>
      </c>
      <c r="N36" s="37"/>
      <c r="O36" s="37"/>
      <c r="P36" s="38"/>
    </row>
    <row r="37" spans="2:16" ht="12" customHeight="1">
      <c r="B37" s="30"/>
      <c r="C37" s="40" t="s">
        <v>16</v>
      </c>
      <c r="D37" s="41">
        <v>0</v>
      </c>
      <c r="E37" s="42">
        <v>0</v>
      </c>
      <c r="F37" s="42">
        <v>150000</v>
      </c>
      <c r="G37" s="42"/>
      <c r="H37" s="45"/>
      <c r="I37" s="43"/>
      <c r="J37" s="43"/>
      <c r="K37" s="35">
        <f t="shared" si="0"/>
        <v>0</v>
      </c>
      <c r="L37" s="35">
        <f t="shared" si="1"/>
        <v>150000</v>
      </c>
      <c r="M37" s="36">
        <f t="shared" si="2"/>
        <v>150000</v>
      </c>
      <c r="N37" s="37"/>
      <c r="O37" s="37"/>
      <c r="P37" s="38"/>
    </row>
    <row r="38" spans="2:17" ht="12" customHeight="1">
      <c r="B38" s="30"/>
      <c r="C38" s="40" t="s">
        <v>17</v>
      </c>
      <c r="D38" s="41">
        <v>20000</v>
      </c>
      <c r="E38" s="42">
        <v>20000</v>
      </c>
      <c r="F38" s="42">
        <v>40000</v>
      </c>
      <c r="G38" s="42"/>
      <c r="H38" s="44"/>
      <c r="I38" s="43"/>
      <c r="J38" s="43"/>
      <c r="K38" s="35">
        <f t="shared" si="0"/>
        <v>0</v>
      </c>
      <c r="L38" s="35">
        <f t="shared" si="1"/>
        <v>40000</v>
      </c>
      <c r="M38" s="36">
        <f t="shared" si="2"/>
        <v>40000</v>
      </c>
      <c r="N38" s="37"/>
      <c r="O38" s="37"/>
      <c r="P38" s="38"/>
      <c r="Q38" s="39"/>
    </row>
    <row r="39" spans="2:16" ht="12" customHeight="1">
      <c r="B39" s="30"/>
      <c r="C39" s="40" t="s">
        <v>18</v>
      </c>
      <c r="D39" s="41">
        <v>10000</v>
      </c>
      <c r="E39" s="42">
        <v>10000</v>
      </c>
      <c r="F39" s="42">
        <v>10000</v>
      </c>
      <c r="G39" s="42"/>
      <c r="H39" s="44"/>
      <c r="I39" s="46"/>
      <c r="J39" s="46"/>
      <c r="K39" s="35">
        <f t="shared" si="0"/>
        <v>0</v>
      </c>
      <c r="L39" s="35">
        <f t="shared" si="1"/>
        <v>10000</v>
      </c>
      <c r="M39" s="36">
        <f t="shared" si="2"/>
        <v>10000</v>
      </c>
      <c r="N39" s="37"/>
      <c r="O39" s="37"/>
      <c r="P39" s="38"/>
    </row>
    <row r="40" spans="2:16" ht="12" customHeight="1">
      <c r="B40" s="30"/>
      <c r="C40" s="40" t="s">
        <v>19</v>
      </c>
      <c r="D40" s="41">
        <v>12000</v>
      </c>
      <c r="E40" s="42">
        <v>12000</v>
      </c>
      <c r="F40" s="42">
        <v>12000</v>
      </c>
      <c r="G40" s="42"/>
      <c r="H40" s="44"/>
      <c r="I40" s="43"/>
      <c r="J40" s="43"/>
      <c r="K40" s="35">
        <f t="shared" si="0"/>
        <v>0</v>
      </c>
      <c r="L40" s="35">
        <f t="shared" si="1"/>
        <v>12000</v>
      </c>
      <c r="M40" s="36">
        <f t="shared" si="2"/>
        <v>12000</v>
      </c>
      <c r="N40" s="37"/>
      <c r="O40" s="37"/>
      <c r="P40" s="38"/>
    </row>
    <row r="41" spans="2:16" ht="12" customHeight="1">
      <c r="B41" s="30"/>
      <c r="C41" s="40" t="s">
        <v>20</v>
      </c>
      <c r="D41" s="41">
        <v>75000</v>
      </c>
      <c r="E41" s="42">
        <v>75000</v>
      </c>
      <c r="F41" s="42">
        <v>75000</v>
      </c>
      <c r="G41" s="42"/>
      <c r="H41" s="44"/>
      <c r="I41" s="43"/>
      <c r="J41" s="43"/>
      <c r="K41" s="35">
        <f t="shared" si="0"/>
        <v>0</v>
      </c>
      <c r="L41" s="35">
        <f t="shared" si="1"/>
        <v>75000</v>
      </c>
      <c r="M41" s="36">
        <f t="shared" si="2"/>
        <v>75000</v>
      </c>
      <c r="N41" s="37"/>
      <c r="O41" s="37"/>
      <c r="P41" s="38"/>
    </row>
    <row r="42" spans="2:17" ht="12" customHeight="1">
      <c r="B42" s="30"/>
      <c r="C42" s="40" t="s">
        <v>65</v>
      </c>
      <c r="D42" s="41">
        <v>21807</v>
      </c>
      <c r="E42" s="42">
        <v>21807</v>
      </c>
      <c r="F42" s="42">
        <v>21807</v>
      </c>
      <c r="G42" s="42"/>
      <c r="H42" s="44"/>
      <c r="I42" s="43"/>
      <c r="J42" s="43"/>
      <c r="K42" s="35">
        <f t="shared" si="0"/>
        <v>0</v>
      </c>
      <c r="L42" s="35">
        <f t="shared" si="1"/>
        <v>21807</v>
      </c>
      <c r="M42" s="36">
        <f t="shared" si="2"/>
        <v>21807</v>
      </c>
      <c r="N42" s="37"/>
      <c r="O42" s="37"/>
      <c r="P42" s="38"/>
      <c r="Q42" s="39"/>
    </row>
    <row r="43" spans="2:17" ht="12" customHeight="1">
      <c r="B43" s="30"/>
      <c r="C43" s="40" t="s">
        <v>59</v>
      </c>
      <c r="D43" s="41">
        <v>0</v>
      </c>
      <c r="E43" s="42">
        <v>0</v>
      </c>
      <c r="F43" s="42"/>
      <c r="G43" s="42"/>
      <c r="H43" s="44"/>
      <c r="I43" s="43"/>
      <c r="J43" s="43"/>
      <c r="K43" s="43"/>
      <c r="L43" s="43"/>
      <c r="M43" s="47"/>
      <c r="N43" s="37"/>
      <c r="O43" s="37"/>
      <c r="P43" s="38"/>
      <c r="Q43" s="39"/>
    </row>
    <row r="44" spans="2:17" ht="12" customHeight="1">
      <c r="B44" s="30"/>
      <c r="C44" s="48"/>
      <c r="D44" s="49"/>
      <c r="E44" s="42"/>
      <c r="F44" s="42"/>
      <c r="G44" s="42"/>
      <c r="H44" s="44"/>
      <c r="I44" s="43"/>
      <c r="J44" s="43"/>
      <c r="K44" s="43"/>
      <c r="L44" s="43"/>
      <c r="M44" s="47"/>
      <c r="N44" s="37"/>
      <c r="O44" s="37"/>
      <c r="P44" s="38"/>
      <c r="Q44" s="39"/>
    </row>
    <row r="45" spans="2:17" ht="12" customHeight="1">
      <c r="B45" s="30"/>
      <c r="C45" s="48"/>
      <c r="D45" s="49"/>
      <c r="E45" s="42"/>
      <c r="F45" s="42"/>
      <c r="G45" s="42"/>
      <c r="H45" s="44"/>
      <c r="I45" s="43"/>
      <c r="J45" s="43"/>
      <c r="K45" s="43"/>
      <c r="L45" s="43"/>
      <c r="M45" s="47"/>
      <c r="N45" s="37"/>
      <c r="O45" s="37"/>
      <c r="P45" s="38"/>
      <c r="Q45" s="39"/>
    </row>
    <row r="46" spans="2:17" ht="12" customHeight="1">
      <c r="B46" s="30"/>
      <c r="C46" s="48"/>
      <c r="D46" s="49"/>
      <c r="E46" s="42"/>
      <c r="F46" s="42"/>
      <c r="G46" s="42"/>
      <c r="H46" s="44"/>
      <c r="I46" s="43"/>
      <c r="J46" s="43"/>
      <c r="K46" s="43"/>
      <c r="L46" s="43"/>
      <c r="M46" s="47"/>
      <c r="N46" s="37"/>
      <c r="O46" s="37"/>
      <c r="P46" s="38"/>
      <c r="Q46" s="39"/>
    </row>
    <row r="47" spans="2:17" ht="12" customHeight="1">
      <c r="B47" s="50"/>
      <c r="C47" s="51" t="s">
        <v>33</v>
      </c>
      <c r="D47" s="52"/>
      <c r="E47" s="53">
        <f>E9</f>
        <v>433200</v>
      </c>
      <c r="F47" s="53">
        <f aca="true" t="shared" si="3" ref="F47:M47">F9</f>
        <v>433200</v>
      </c>
      <c r="G47" s="53">
        <f t="shared" si="3"/>
        <v>0</v>
      </c>
      <c r="H47" s="53">
        <f t="shared" si="3"/>
        <v>0</v>
      </c>
      <c r="I47" s="53">
        <f t="shared" si="3"/>
        <v>433200</v>
      </c>
      <c r="J47" s="53">
        <f t="shared" si="3"/>
        <v>0</v>
      </c>
      <c r="K47" s="53">
        <f t="shared" si="3"/>
        <v>0</v>
      </c>
      <c r="L47" s="53">
        <f t="shared" si="3"/>
        <v>433200</v>
      </c>
      <c r="M47" s="53">
        <f t="shared" si="3"/>
        <v>433200</v>
      </c>
      <c r="N47" s="37"/>
      <c r="O47" s="37"/>
      <c r="P47" s="38"/>
      <c r="Q47" s="39"/>
    </row>
    <row r="48" spans="2:17" ht="12" customHeight="1">
      <c r="B48" s="54"/>
      <c r="C48" s="55" t="s">
        <v>34</v>
      </c>
      <c r="D48" s="56"/>
      <c r="E48" s="57">
        <f>SUM(E10:E43)</f>
        <v>1998677</v>
      </c>
      <c r="F48" s="57">
        <f aca="true" t="shared" si="4" ref="F48:L48">SUM(F10:F43)</f>
        <v>2200157</v>
      </c>
      <c r="G48" s="57">
        <f t="shared" si="4"/>
        <v>0</v>
      </c>
      <c r="H48" s="57">
        <f t="shared" si="4"/>
        <v>700</v>
      </c>
      <c r="I48" s="57">
        <f t="shared" si="4"/>
        <v>929965</v>
      </c>
      <c r="J48" s="57">
        <f t="shared" si="4"/>
        <v>92500</v>
      </c>
      <c r="K48" s="57">
        <f t="shared" si="4"/>
        <v>92500</v>
      </c>
      <c r="L48" s="57">
        <f t="shared" si="4"/>
        <v>2108357</v>
      </c>
      <c r="M48" s="57">
        <f>SUM(M10:M43)</f>
        <v>2200857</v>
      </c>
      <c r="N48" s="37"/>
      <c r="O48" s="37"/>
      <c r="P48" s="38"/>
      <c r="Q48" s="39"/>
    </row>
    <row r="49" spans="2:17" ht="12" customHeight="1">
      <c r="B49" s="50"/>
      <c r="C49" s="51" t="s">
        <v>35</v>
      </c>
      <c r="D49" s="52"/>
      <c r="E49" s="53">
        <f>E47+E48</f>
        <v>2431877</v>
      </c>
      <c r="F49" s="53">
        <f aca="true" t="shared" si="5" ref="F49:M49">F47+F48</f>
        <v>2633357</v>
      </c>
      <c r="G49" s="53">
        <f t="shared" si="5"/>
        <v>0</v>
      </c>
      <c r="H49" s="53"/>
      <c r="I49" s="53"/>
      <c r="J49" s="53">
        <f t="shared" si="5"/>
        <v>92500</v>
      </c>
      <c r="K49" s="53">
        <f t="shared" si="5"/>
        <v>92500</v>
      </c>
      <c r="L49" s="53">
        <f t="shared" si="5"/>
        <v>2541557</v>
      </c>
      <c r="M49" s="53">
        <f t="shared" si="5"/>
        <v>2634057</v>
      </c>
      <c r="N49" s="37"/>
      <c r="O49" s="37"/>
      <c r="P49" s="38"/>
      <c r="Q49" s="39"/>
    </row>
    <row r="50" spans="2:15" ht="12" customHeight="1">
      <c r="B50" s="54"/>
      <c r="C50" s="55" t="s">
        <v>36</v>
      </c>
      <c r="D50" s="56"/>
      <c r="E50" s="57">
        <v>75</v>
      </c>
      <c r="F50" s="57">
        <v>75</v>
      </c>
      <c r="G50" s="57"/>
      <c r="H50" s="44"/>
      <c r="I50" s="44"/>
      <c r="J50" s="44"/>
      <c r="K50" s="44">
        <f>F50</f>
        <v>75</v>
      </c>
      <c r="L50" s="44"/>
      <c r="M50" s="47">
        <f>K50</f>
        <v>75</v>
      </c>
      <c r="N50" s="37"/>
      <c r="O50" s="37"/>
    </row>
    <row r="51" spans="2:14" ht="12" customHeight="1">
      <c r="B51" s="50"/>
      <c r="C51" s="51" t="s">
        <v>37</v>
      </c>
      <c r="D51" s="52"/>
      <c r="E51" s="53">
        <f>E47/E50</f>
        <v>5776</v>
      </c>
      <c r="F51" s="53">
        <f>F47/F50</f>
        <v>5776</v>
      </c>
      <c r="G51" s="53" t="e">
        <f>G47/G50</f>
        <v>#DIV/0!</v>
      </c>
      <c r="H51" s="53"/>
      <c r="I51" s="53"/>
      <c r="J51" s="53"/>
      <c r="K51" s="53">
        <f>K47/K50</f>
        <v>0</v>
      </c>
      <c r="L51" s="53"/>
      <c r="M51" s="53">
        <f>M47/M50</f>
        <v>5776</v>
      </c>
      <c r="N51" s="58"/>
    </row>
    <row r="52" spans="2:14" ht="12" customHeight="1">
      <c r="B52" s="54"/>
      <c r="C52" s="55" t="s">
        <v>38</v>
      </c>
      <c r="D52" s="56"/>
      <c r="E52" s="57">
        <f>E48/E50</f>
        <v>26649.02666666667</v>
      </c>
      <c r="F52" s="57">
        <f>F48/F50</f>
        <v>29335.426666666666</v>
      </c>
      <c r="G52" s="57" t="e">
        <f>G48/G50</f>
        <v>#DIV/0!</v>
      </c>
      <c r="H52" s="57"/>
      <c r="I52" s="57"/>
      <c r="J52" s="57"/>
      <c r="K52" s="57">
        <f>K48/K50</f>
        <v>1233.3333333333333</v>
      </c>
      <c r="L52" s="57"/>
      <c r="M52" s="57">
        <f>M48/M50</f>
        <v>29344.76</v>
      </c>
      <c r="N52" s="58"/>
    </row>
    <row r="53" spans="2:14" ht="12" customHeight="1">
      <c r="B53" s="50"/>
      <c r="C53" s="51" t="s">
        <v>39</v>
      </c>
      <c r="D53" s="52"/>
      <c r="E53" s="53">
        <f>E51+E52</f>
        <v>32425.02666666667</v>
      </c>
      <c r="F53" s="53">
        <f>F51+F52</f>
        <v>35111.426666666666</v>
      </c>
      <c r="G53" s="53" t="e">
        <f>G51+G52</f>
        <v>#DIV/0!</v>
      </c>
      <c r="H53" s="53"/>
      <c r="I53" s="53"/>
      <c r="J53" s="53"/>
      <c r="K53" s="53">
        <f>K51+K52</f>
        <v>1233.3333333333333</v>
      </c>
      <c r="L53" s="53"/>
      <c r="M53" s="53">
        <f>M51+M52</f>
        <v>35120.759999999995</v>
      </c>
      <c r="N53" s="58"/>
    </row>
    <row r="54" spans="2:15" ht="12" customHeight="1">
      <c r="B54" s="54"/>
      <c r="C54" s="55" t="s">
        <v>40</v>
      </c>
      <c r="D54" s="56"/>
      <c r="E54" s="59">
        <v>21.66</v>
      </c>
      <c r="F54" s="59">
        <v>21.66</v>
      </c>
      <c r="G54" s="59"/>
      <c r="H54" s="60"/>
      <c r="I54" s="60"/>
      <c r="J54" s="60"/>
      <c r="K54" s="60">
        <f>F54</f>
        <v>21.66</v>
      </c>
      <c r="L54" s="60"/>
      <c r="M54" s="47">
        <f>F54</f>
        <v>21.66</v>
      </c>
      <c r="N54" s="37"/>
      <c r="O54" s="37"/>
    </row>
    <row r="55" spans="2:15" ht="12" customHeight="1">
      <c r="B55" s="50"/>
      <c r="C55" s="51" t="s">
        <v>41</v>
      </c>
      <c r="D55" s="52"/>
      <c r="E55" s="53">
        <f>E47/E54</f>
        <v>20000</v>
      </c>
      <c r="F55" s="53">
        <f>F47/F54</f>
        <v>20000</v>
      </c>
      <c r="G55" s="53" t="e">
        <f>G47/G54</f>
        <v>#DIV/0!</v>
      </c>
      <c r="H55" s="53"/>
      <c r="I55" s="53"/>
      <c r="J55" s="53"/>
      <c r="K55" s="53">
        <f>K47/K54</f>
        <v>0</v>
      </c>
      <c r="L55" s="53"/>
      <c r="M55" s="53">
        <f>M47/M54</f>
        <v>20000</v>
      </c>
      <c r="N55" s="37"/>
      <c r="O55" s="58"/>
    </row>
    <row r="56" spans="2:15" ht="12" customHeight="1">
      <c r="B56" s="54"/>
      <c r="C56" s="55" t="s">
        <v>42</v>
      </c>
      <c r="D56" s="56"/>
      <c r="E56" s="57">
        <f>E48/E54</f>
        <v>92275.02308402586</v>
      </c>
      <c r="F56" s="57">
        <f>F48/F54</f>
        <v>101576.9621421976</v>
      </c>
      <c r="G56" s="57" t="e">
        <f>G48/G54</f>
        <v>#DIV/0!</v>
      </c>
      <c r="H56" s="57"/>
      <c r="I56" s="57"/>
      <c r="J56" s="57"/>
      <c r="K56" s="57">
        <f>K48/K54</f>
        <v>4270.544783010157</v>
      </c>
      <c r="L56" s="57"/>
      <c r="M56" s="57">
        <f>M48/M54</f>
        <v>101609.27977839335</v>
      </c>
      <c r="N56" s="37"/>
      <c r="O56" s="58"/>
    </row>
    <row r="57" spans="2:15" ht="12" customHeight="1">
      <c r="B57" s="50"/>
      <c r="C57" s="51" t="s">
        <v>43</v>
      </c>
      <c r="D57" s="52"/>
      <c r="E57" s="53">
        <f>E55+E56</f>
        <v>112275.02308402586</v>
      </c>
      <c r="F57" s="53">
        <f>F55+F56</f>
        <v>121576.9621421976</v>
      </c>
      <c r="G57" s="53" t="e">
        <f>G55+G56</f>
        <v>#DIV/0!</v>
      </c>
      <c r="H57" s="53"/>
      <c r="I57" s="53"/>
      <c r="J57" s="53"/>
      <c r="K57" s="53">
        <f>K55+K56</f>
        <v>4270.544783010157</v>
      </c>
      <c r="L57" s="53"/>
      <c r="M57" s="53">
        <f>M55+M56</f>
        <v>121609.27977839335</v>
      </c>
      <c r="N57" s="37"/>
      <c r="O57" s="58"/>
    </row>
    <row r="58" spans="2:13" ht="12" customHeight="1" thickBot="1">
      <c r="B58" s="61"/>
      <c r="C58" s="62" t="s">
        <v>44</v>
      </c>
      <c r="D58" s="63"/>
      <c r="E58" s="64">
        <f>E50/E$54</f>
        <v>3.4626038781163433</v>
      </c>
      <c r="F58" s="64">
        <f>F50/F$54</f>
        <v>3.4626038781163433</v>
      </c>
      <c r="G58" s="64"/>
      <c r="H58" s="65"/>
      <c r="I58" s="65"/>
      <c r="J58" s="65"/>
      <c r="K58" s="65">
        <f>F58</f>
        <v>3.4626038781163433</v>
      </c>
      <c r="L58" s="65"/>
      <c r="M58" s="66">
        <f>F58</f>
        <v>3.4626038781163433</v>
      </c>
    </row>
    <row r="59" spans="2:12" ht="15" customHeight="1" hidden="1">
      <c r="B59" s="67"/>
      <c r="C59" s="68"/>
      <c r="D59" s="69"/>
      <c r="E59" s="70"/>
      <c r="F59" s="70"/>
      <c r="G59" s="70"/>
      <c r="H59" s="70"/>
      <c r="I59" s="70"/>
      <c r="J59" s="70"/>
      <c r="K59" s="70"/>
      <c r="L59" s="70"/>
    </row>
    <row r="60" spans="2:13" ht="15.75" hidden="1">
      <c r="B60" s="71" t="s">
        <v>45</v>
      </c>
      <c r="C60" s="71"/>
      <c r="D60" s="72"/>
      <c r="F60" s="71" t="s">
        <v>46</v>
      </c>
      <c r="G60" s="71"/>
      <c r="M60" s="73" t="s">
        <v>47</v>
      </c>
    </row>
    <row r="61" spans="2:13" ht="15.75" hidden="1">
      <c r="B61" s="71" t="s">
        <v>48</v>
      </c>
      <c r="C61" s="71"/>
      <c r="D61" s="72"/>
      <c r="F61" s="71" t="s">
        <v>48</v>
      </c>
      <c r="G61" s="71"/>
      <c r="M61" s="73" t="s">
        <v>49</v>
      </c>
    </row>
    <row r="62" spans="2:12" ht="12.75">
      <c r="B62" s="70"/>
      <c r="C62" s="70"/>
      <c r="D62" s="69"/>
      <c r="E62" s="70"/>
      <c r="F62" s="70"/>
      <c r="G62" s="70"/>
      <c r="H62" s="70"/>
      <c r="I62" s="70"/>
      <c r="J62" s="70"/>
      <c r="K62" s="70"/>
      <c r="L62" s="70"/>
    </row>
    <row r="63" spans="2:12" ht="12.75">
      <c r="B63" s="70"/>
      <c r="C63" s="70"/>
      <c r="D63" s="69"/>
      <c r="E63" s="70"/>
      <c r="F63" s="70"/>
      <c r="G63" s="70"/>
      <c r="H63" s="70"/>
      <c r="I63" s="70"/>
      <c r="J63" s="70"/>
      <c r="K63" s="70"/>
      <c r="L63" s="70"/>
    </row>
    <row r="64" spans="2:12" ht="12.75">
      <c r="B64" s="70"/>
      <c r="C64" s="70"/>
      <c r="D64" s="69"/>
      <c r="E64" s="70"/>
      <c r="F64" s="70"/>
      <c r="G64" s="70"/>
      <c r="H64" s="70"/>
      <c r="I64" s="70"/>
      <c r="J64" s="70"/>
      <c r="K64" s="70"/>
      <c r="L64" s="70"/>
    </row>
    <row r="65" spans="2:12" ht="12.75">
      <c r="B65" s="70"/>
      <c r="C65" s="70"/>
      <c r="D65" s="69"/>
      <c r="E65" s="70"/>
      <c r="F65" s="70"/>
      <c r="G65" s="70"/>
      <c r="H65" s="70"/>
      <c r="I65" s="70"/>
      <c r="J65" s="70"/>
      <c r="K65" s="70"/>
      <c r="L65" s="70"/>
    </row>
    <row r="66" spans="2:12" ht="12.75">
      <c r="B66" s="70"/>
      <c r="C66" s="70"/>
      <c r="D66" s="69"/>
      <c r="E66" s="70"/>
      <c r="F66" s="70"/>
      <c r="G66" s="70"/>
      <c r="H66" s="70"/>
      <c r="I66" s="70"/>
      <c r="J66" s="70"/>
      <c r="K66" s="70"/>
      <c r="L66" s="70"/>
    </row>
    <row r="67" spans="2:12" ht="12.75">
      <c r="B67" s="70"/>
      <c r="C67" s="70"/>
      <c r="D67" s="69"/>
      <c r="E67" s="70"/>
      <c r="F67" s="70"/>
      <c r="G67" s="70"/>
      <c r="H67" s="70"/>
      <c r="I67" s="70"/>
      <c r="J67" s="70"/>
      <c r="K67" s="70"/>
      <c r="L67" s="70"/>
    </row>
    <row r="68" spans="2:12" ht="12.75">
      <c r="B68" s="70"/>
      <c r="C68" s="70"/>
      <c r="D68" s="69"/>
      <c r="E68" s="70"/>
      <c r="F68" s="70"/>
      <c r="G68" s="70"/>
      <c r="H68" s="70"/>
      <c r="I68" s="70"/>
      <c r="J68" s="70"/>
      <c r="K68" s="70"/>
      <c r="L68" s="70"/>
    </row>
    <row r="69" spans="2:12" ht="12.75">
      <c r="B69" s="70"/>
      <c r="C69" s="70"/>
      <c r="D69" s="69"/>
      <c r="E69" s="70"/>
      <c r="F69" s="70"/>
      <c r="G69" s="70"/>
      <c r="H69" s="70"/>
      <c r="I69" s="70"/>
      <c r="J69" s="70"/>
      <c r="K69" s="70"/>
      <c r="L69" s="70"/>
    </row>
    <row r="70" spans="2:12" ht="12.75">
      <c r="B70" s="70"/>
      <c r="C70" s="70"/>
      <c r="D70" s="69"/>
      <c r="E70" s="70"/>
      <c r="F70" s="70"/>
      <c r="G70" s="70"/>
      <c r="H70" s="70"/>
      <c r="I70" s="70"/>
      <c r="J70" s="70"/>
      <c r="K70" s="70"/>
      <c r="L70" s="70"/>
    </row>
    <row r="71" spans="2:12" ht="12.75">
      <c r="B71" s="70"/>
      <c r="C71" s="70"/>
      <c r="D71" s="69"/>
      <c r="E71" s="70"/>
      <c r="F71" s="70"/>
      <c r="G71" s="70"/>
      <c r="H71" s="70"/>
      <c r="I71" s="70"/>
      <c r="J71" s="70"/>
      <c r="K71" s="70"/>
      <c r="L71" s="70"/>
    </row>
    <row r="72" spans="2:12" ht="12.75">
      <c r="B72" s="70"/>
      <c r="C72" s="70"/>
      <c r="D72" s="69"/>
      <c r="E72" s="70"/>
      <c r="F72" s="70"/>
      <c r="G72" s="70"/>
      <c r="H72" s="70"/>
      <c r="I72" s="70"/>
      <c r="J72" s="70"/>
      <c r="K72" s="70"/>
      <c r="L72" s="70"/>
    </row>
    <row r="73" spans="2:12" ht="12.75">
      <c r="B73" s="70"/>
      <c r="C73" s="70"/>
      <c r="D73" s="69"/>
      <c r="E73" s="70"/>
      <c r="F73" s="70"/>
      <c r="G73" s="70"/>
      <c r="H73" s="70"/>
      <c r="I73" s="70"/>
      <c r="J73" s="70"/>
      <c r="K73" s="70"/>
      <c r="L73" s="70"/>
    </row>
    <row r="74" spans="2:12" ht="12.75">
      <c r="B74" s="70"/>
      <c r="C74" s="70"/>
      <c r="D74" s="69"/>
      <c r="E74" s="70"/>
      <c r="F74" s="70"/>
      <c r="G74" s="70"/>
      <c r="H74" s="70"/>
      <c r="I74" s="70"/>
      <c r="J74" s="70"/>
      <c r="K74" s="70"/>
      <c r="L74" s="70"/>
    </row>
    <row r="75" spans="2:12" ht="12.75">
      <c r="B75" s="70"/>
      <c r="C75" s="70"/>
      <c r="D75" s="69"/>
      <c r="E75" s="70"/>
      <c r="F75" s="70"/>
      <c r="G75" s="70"/>
      <c r="H75" s="70"/>
      <c r="I75" s="70"/>
      <c r="J75" s="70"/>
      <c r="K75" s="70"/>
      <c r="L75" s="70"/>
    </row>
    <row r="76" spans="2:12" ht="12.75">
      <c r="B76" s="70"/>
      <c r="C76" s="70"/>
      <c r="D76" s="69"/>
      <c r="E76" s="70"/>
      <c r="F76" s="70"/>
      <c r="G76" s="70"/>
      <c r="H76" s="70"/>
      <c r="I76" s="70"/>
      <c r="J76" s="70"/>
      <c r="K76" s="70"/>
      <c r="L76" s="70"/>
    </row>
    <row r="77" spans="2:12" ht="12.75">
      <c r="B77" s="70"/>
      <c r="C77" s="70"/>
      <c r="D77" s="69"/>
      <c r="E77" s="70"/>
      <c r="F77" s="70"/>
      <c r="G77" s="70"/>
      <c r="H77" s="70"/>
      <c r="I77" s="70"/>
      <c r="J77" s="70"/>
      <c r="K77" s="70"/>
      <c r="L77" s="70"/>
    </row>
    <row r="78" spans="2:12" ht="12.75">
      <c r="B78" s="70"/>
      <c r="C78" s="70"/>
      <c r="D78" s="69"/>
      <c r="E78" s="70"/>
      <c r="F78" s="70"/>
      <c r="G78" s="70"/>
      <c r="H78" s="70"/>
      <c r="I78" s="70"/>
      <c r="J78" s="70"/>
      <c r="K78" s="70"/>
      <c r="L78" s="70"/>
    </row>
    <row r="79" spans="2:12" ht="12.75">
      <c r="B79" s="70"/>
      <c r="C79" s="70"/>
      <c r="D79" s="69"/>
      <c r="E79" s="70"/>
      <c r="F79" s="70"/>
      <c r="G79" s="70"/>
      <c r="H79" s="70"/>
      <c r="I79" s="70"/>
      <c r="J79" s="70"/>
      <c r="K79" s="70"/>
      <c r="L79" s="70"/>
    </row>
    <row r="80" spans="2:12" ht="12.75">
      <c r="B80" s="70"/>
      <c r="C80" s="70"/>
      <c r="D80" s="69"/>
      <c r="E80" s="70"/>
      <c r="F80" s="70"/>
      <c r="G80" s="70"/>
      <c r="H80" s="70"/>
      <c r="I80" s="70"/>
      <c r="J80" s="70"/>
      <c r="K80" s="70"/>
      <c r="L80" s="70"/>
    </row>
    <row r="81" spans="2:12" ht="12.75">
      <c r="B81" s="70"/>
      <c r="C81" s="70"/>
      <c r="D81" s="69"/>
      <c r="E81" s="70"/>
      <c r="F81" s="70"/>
      <c r="G81" s="70"/>
      <c r="H81" s="70"/>
      <c r="I81" s="70"/>
      <c r="J81" s="70"/>
      <c r="K81" s="70"/>
      <c r="L81" s="70"/>
    </row>
    <row r="82" spans="2:12" ht="12.75">
      <c r="B82" s="70"/>
      <c r="C82" s="70"/>
      <c r="D82" s="69"/>
      <c r="E82" s="70"/>
      <c r="F82" s="70"/>
      <c r="G82" s="70"/>
      <c r="H82" s="70"/>
      <c r="I82" s="70"/>
      <c r="J82" s="70"/>
      <c r="K82" s="70"/>
      <c r="L82" s="70"/>
    </row>
    <row r="83" spans="2:4" ht="12.75">
      <c r="B83" s="70"/>
      <c r="C83" s="70"/>
      <c r="D83" s="69"/>
    </row>
    <row r="84" spans="2:4" ht="12.75">
      <c r="B84" s="70"/>
      <c r="C84" s="70"/>
      <c r="D84" s="69"/>
    </row>
    <row r="85" spans="2:4" ht="12.75">
      <c r="B85" s="70"/>
      <c r="C85" s="70"/>
      <c r="D85" s="69"/>
    </row>
    <row r="86" spans="2:4" ht="12.75">
      <c r="B86" s="70"/>
      <c r="C86" s="70"/>
      <c r="D86" s="69"/>
    </row>
    <row r="87" spans="2:4" ht="12.75">
      <c r="B87" s="70"/>
      <c r="C87" s="70"/>
      <c r="D87" s="69"/>
    </row>
    <row r="88" spans="2:4" ht="12.75">
      <c r="B88" s="70"/>
      <c r="C88" s="70"/>
      <c r="D88" s="69"/>
    </row>
    <row r="89" spans="2:4" ht="12.75">
      <c r="B89" s="70"/>
      <c r="C89" s="70"/>
      <c r="D89" s="69"/>
    </row>
    <row r="90" spans="2:4" ht="12.75">
      <c r="B90" s="70"/>
      <c r="C90" s="70"/>
      <c r="D90" s="69"/>
    </row>
    <row r="91" spans="2:4" ht="12.75">
      <c r="B91" s="70"/>
      <c r="C91" s="70"/>
      <c r="D91" s="69"/>
    </row>
    <row r="92" spans="2:4" ht="12.75">
      <c r="B92" s="70"/>
      <c r="C92" s="70"/>
      <c r="D92" s="69"/>
    </row>
    <row r="93" spans="2:4" ht="12.75">
      <c r="B93" s="70"/>
      <c r="C93" s="70"/>
      <c r="D93" s="69"/>
    </row>
    <row r="94" spans="2:4" ht="12.75">
      <c r="B94" s="70"/>
      <c r="C94" s="70"/>
      <c r="D94" s="69"/>
    </row>
    <row r="95" spans="2:4" ht="12.75">
      <c r="B95" s="70"/>
      <c r="C95" s="70"/>
      <c r="D95" s="69"/>
    </row>
    <row r="96" spans="2:4" ht="12.75">
      <c r="B96" s="70"/>
      <c r="C96" s="70"/>
      <c r="D96" s="69"/>
    </row>
  </sheetData>
  <sheetProtection/>
  <mergeCells count="3">
    <mergeCell ref="B2:M2"/>
    <mergeCell ref="N2:W2"/>
    <mergeCell ref="X2:AG2"/>
  </mergeCells>
  <printOptions/>
  <pageMargins left="0.75" right="0.75" top="1" bottom="1" header="0.3" footer="0.3"/>
  <pageSetup fitToHeight="1" fitToWidth="1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HHOMES</dc:creator>
  <cp:keywords/>
  <dc:description/>
  <cp:lastModifiedBy>Microsoft Office User</cp:lastModifiedBy>
  <cp:lastPrinted>2014-09-19T22:14:28Z</cp:lastPrinted>
  <dcterms:created xsi:type="dcterms:W3CDTF">2003-05-28T12:38:15Z</dcterms:created>
  <dcterms:modified xsi:type="dcterms:W3CDTF">2017-09-16T21:09:26Z</dcterms:modified>
  <cp:category/>
  <cp:version/>
  <cp:contentType/>
  <cp:contentStatus/>
</cp:coreProperties>
</file>